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029"/>
  <workbookPr/>
  <mc:AlternateContent xmlns:mc="http://schemas.openxmlformats.org/markup-compatibility/2006">
    <mc:Choice Requires="x15">
      <x15ac:absPath xmlns:x15ac="http://schemas.microsoft.com/office/spreadsheetml/2010/11/ac" url="C:\Users\Dora\Dropbox (Service Star Team)\MARKETING\"/>
    </mc:Choice>
  </mc:AlternateContent>
  <xr:revisionPtr revIDLastSave="0" documentId="13_ncr:1_{DF447DF1-29AC-40DE-9B46-EE460C703A4C}" xr6:coauthVersionLast="28" xr6:coauthVersionMax="28" xr10:uidLastSave="{00000000-0000-0000-0000-000000000000}"/>
  <bookViews>
    <workbookView xWindow="0" yWindow="0" windowWidth="34395" windowHeight="10515" xr2:uid="{00000000-000D-0000-FFFF-FFFF00000000}"/>
  </bookViews>
  <sheets>
    <sheet name="404 RIVERBEND, BAYTOWN" sheetId="1" r:id="rId1"/>
  </sheets>
  <definedNames>
    <definedName name="_xlnm.Print_Area" localSheetId="0">'404 RIVERBEND, BAYTOWN'!$A$1:$G$33</definedName>
  </definedNames>
  <calcPr calcId="171027"/>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B28" i="1" l="1"/>
  <c r="G5" i="1"/>
  <c r="G20" i="1" s="1"/>
  <c r="G15" i="1" l="1"/>
  <c r="B5" i="1"/>
  <c r="B9" i="1" s="1"/>
  <c r="B6" i="1" l="1"/>
  <c r="B31" i="1" s="1"/>
  <c r="G28" i="1" s="1"/>
  <c r="G16" i="1"/>
  <c r="G22" i="1" s="1"/>
  <c r="B12" i="1"/>
  <c r="B16" i="1" l="1"/>
  <c r="B29" i="1"/>
  <c r="G27" i="1" s="1"/>
  <c r="B21" i="1" l="1"/>
  <c r="G21" i="1" s="1"/>
  <c r="G23" i="1" s="1"/>
  <c r="G29" i="1" s="1"/>
  <c r="G30" i="1" s="1"/>
  <c r="G31" i="1" s="1"/>
</calcChain>
</file>

<file path=xl/sharedStrings.xml><?xml version="1.0" encoding="utf-8"?>
<sst xmlns="http://schemas.openxmlformats.org/spreadsheetml/2006/main" count="44" uniqueCount="42">
  <si>
    <t>Purchase Price:</t>
  </si>
  <si>
    <t>Down Payment:</t>
  </si>
  <si>
    <t>Mortgage:</t>
  </si>
  <si>
    <t>Cash Out-of-Pocket</t>
  </si>
  <si>
    <t>Closing Costs:</t>
  </si>
  <si>
    <t>Cash Out-of-Pocket:</t>
  </si>
  <si>
    <t>Monthly Rent:</t>
  </si>
  <si>
    <t>Note Payment:</t>
  </si>
  <si>
    <t>Property Taxes:</t>
  </si>
  <si>
    <t># Years:</t>
  </si>
  <si>
    <t>Payments/Yr:</t>
  </si>
  <si>
    <t>Future Value:</t>
  </si>
  <si>
    <t>Monthly P&amp;I:</t>
  </si>
  <si>
    <t>Monthly Cashflow:</t>
  </si>
  <si>
    <t>Yearly HOA:</t>
  </si>
  <si>
    <t>Annual Prop. Insurance:</t>
  </si>
  <si>
    <t>Annual Mortgage Insurance:</t>
  </si>
  <si>
    <t>Yearly Maint &amp; Repairs:</t>
  </si>
  <si>
    <t>1. FUNDING CALCULATIONS</t>
  </si>
  <si>
    <t>Vacancy Loss at 4%:</t>
  </si>
  <si>
    <t>Mangement fee for the year at $85/mo:</t>
  </si>
  <si>
    <t>Total Expenses:</t>
  </si>
  <si>
    <t>Monthly Expenses:</t>
  </si>
  <si>
    <t>Initial Improvements:</t>
  </si>
  <si>
    <t>3. RENT RANGE:</t>
  </si>
  <si>
    <t>5. CASH FLOW CALCULATIONS</t>
  </si>
  <si>
    <t># Years</t>
  </si>
  <si>
    <t>6. ESTIMATED ANNUAL APPRECIATION:</t>
  </si>
  <si>
    <t>Cumulative Annual Cash Flow:</t>
  </si>
  <si>
    <t>Estimated Principle Reduction:</t>
  </si>
  <si>
    <t xml:space="preserve">PLUS </t>
  </si>
  <si>
    <t>Average Rent:</t>
  </si>
  <si>
    <t>CASHFLOW CALCULATIONS</t>
  </si>
  <si>
    <t>4. ANNUAL EXPENSES:</t>
  </si>
  <si>
    <t>7. RESULTS:</t>
  </si>
  <si>
    <t>Total Appreciation:</t>
  </si>
  <si>
    <t>Loan Principle Reduction:</t>
  </si>
  <si>
    <t>DISCLAIMER: Information contained herein has been obtained by sources we deem reliable. We have no reason to doubt the accuracy of the information, but we have not verified it and make no guaranty, warranty or representation about it. It is your responsibility to independently confirm the accuracy and completeness. All rates of return contained herein do not take into consideration all factors that affect actual rates of return such as capital improvements, unforseeable make ready expenses, possible eviction and court cost, cost of sale, type of loan, tax brackets and any tax benefits.</t>
  </si>
  <si>
    <t>2. MORTGAGE CALCULATIONS:</t>
  </si>
  <si>
    <t>Estimated Appreciation:</t>
  </si>
  <si>
    <t>Total Gain:</t>
  </si>
  <si>
    <t>Annualized Return on Initial Investment: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</si>
</sst>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Red]&quot;$&quot;#,##0"/>
  </numFmts>
  <fonts count="27" x14ac:knownFonts="1">
    <font>
      <sz val="11"/>
      <color theme="1"/>
      <name val="Calibri"/>
      <family val="2"/>
      <scheme val="minor"/>
    </font>
    <font>
      <sz val="10"/>
      <color theme="1"/>
      <name val="Times New Roman"/>
      <family val="1"/>
    </font>
    <font>
      <sz val="14"/>
      <color theme="1"/>
      <name val="Times New Roman"/>
      <family val="1"/>
    </font>
    <font>
      <sz val="14"/>
      <color theme="1"/>
      <name val="Century Gothic"/>
      <family val="2"/>
    </font>
    <font>
      <b/>
      <sz val="14"/>
      <color theme="1"/>
      <name val="Century Gothic"/>
      <family val="2"/>
    </font>
    <font>
      <b/>
      <sz val="14"/>
      <color rgb="FF000000"/>
      <name val="Century Gothic"/>
      <family val="2"/>
    </font>
    <font>
      <b/>
      <i/>
      <sz val="14"/>
      <color rgb="FF0000D4"/>
      <name val="Century Gothic"/>
      <family val="2"/>
    </font>
    <font>
      <b/>
      <sz val="14"/>
      <color theme="0"/>
      <name val="Century Gothic"/>
      <family val="2"/>
    </font>
    <font>
      <b/>
      <i/>
      <sz val="14"/>
      <color theme="0"/>
      <name val="Century Gothic"/>
      <family val="2"/>
    </font>
    <font>
      <b/>
      <i/>
      <sz val="14"/>
      <color rgb="FF002060"/>
      <name val="Century Gothic"/>
      <family val="2"/>
    </font>
    <font>
      <b/>
      <sz val="9.9"/>
      <color theme="1"/>
      <name val="Century Gothic"/>
      <family val="2"/>
    </font>
    <font>
      <b/>
      <u/>
      <sz val="14"/>
      <color rgb="FF0000D4"/>
      <name val="Century Gothic"/>
      <family val="2"/>
    </font>
    <font>
      <b/>
      <sz val="14"/>
      <color rgb="FF002060"/>
      <name val="Century Gothic"/>
      <family val="2"/>
    </font>
    <font>
      <b/>
      <u/>
      <sz val="14"/>
      <color rgb="FF002060"/>
      <name val="Century Gothic"/>
      <family val="2"/>
    </font>
    <font>
      <sz val="8"/>
      <name val="Calibri"/>
      <family val="2"/>
      <scheme val="minor"/>
    </font>
    <font>
      <sz val="14"/>
      <color theme="0"/>
      <name val="Century Gothic"/>
      <family val="2"/>
    </font>
    <font>
      <b/>
      <sz val="14"/>
      <color rgb="FFFF0000"/>
      <name val="Century Gothic"/>
      <family val="2"/>
    </font>
    <font>
      <sz val="11"/>
      <color rgb="FF002060"/>
      <name val="Calibri"/>
      <family val="2"/>
      <scheme val="minor"/>
    </font>
    <font>
      <i/>
      <sz val="14"/>
      <color rgb="FF002060"/>
      <name val="Century Gothic"/>
      <family val="2"/>
    </font>
    <font>
      <sz val="14"/>
      <color rgb="FF002060"/>
      <name val="Century Gothic"/>
      <family val="2"/>
    </font>
    <font>
      <sz val="26"/>
      <color theme="0"/>
      <name val="Century Gothic"/>
      <family val="2"/>
    </font>
    <font>
      <sz val="11"/>
      <color theme="1"/>
      <name val="Calibri"/>
      <family val="2"/>
      <scheme val="minor"/>
    </font>
    <font>
      <sz val="14"/>
      <color theme="8" tint="-0.499984740745262"/>
      <name val="Century Gothic"/>
      <family val="2"/>
    </font>
    <font>
      <sz val="14"/>
      <name val="Century Gothic"/>
      <family val="2"/>
    </font>
    <font>
      <b/>
      <sz val="14"/>
      <color theme="8" tint="-0.499984740745262"/>
      <name val="Calibri"/>
      <family val="2"/>
      <scheme val="minor"/>
    </font>
    <font>
      <b/>
      <sz val="14"/>
      <color theme="8" tint="-0.499984740745262"/>
      <name val="Century Gothic"/>
      <family val="2"/>
    </font>
    <font>
      <b/>
      <i/>
      <sz val="14"/>
      <color theme="8" tint="-0.499984740745262"/>
      <name val="Century Gothic"/>
      <family val="2"/>
    </font>
  </fonts>
  <fills count="6">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9" tint="-0.499984740745262"/>
        <bgColor indexed="64"/>
      </patternFill>
    </fill>
    <fill>
      <patternFill patternType="solid">
        <fgColor theme="8" tint="-0.249977111117893"/>
        <bgColor indexed="64"/>
      </patternFill>
    </fill>
  </fills>
  <borders count="13">
    <border>
      <left/>
      <right/>
      <top/>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top/>
      <bottom style="medium">
        <color rgb="FFCCCCCC"/>
      </bottom>
      <diagonal/>
    </border>
    <border>
      <left/>
      <right style="medium">
        <color rgb="FFCCCCCC"/>
      </right>
      <top/>
      <bottom style="medium">
        <color rgb="FFCCCCCC"/>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21" fillId="0" borderId="0" applyFont="0" applyFill="0" applyBorder="0" applyAlignment="0" applyProtection="0"/>
  </cellStyleXfs>
  <cellXfs count="89">
    <xf numFmtId="0" fontId="0" fillId="0" borderId="0" xfId="0"/>
    <xf numFmtId="0" fontId="1" fillId="0" borderId="1" xfId="0" applyFont="1" applyBorder="1" applyAlignment="1">
      <alignment wrapText="1"/>
    </xf>
    <xf numFmtId="0" fontId="6" fillId="0" borderId="2" xfId="0" applyFont="1" applyBorder="1" applyAlignment="1">
      <alignment horizontal="center"/>
    </xf>
    <xf numFmtId="0" fontId="3" fillId="2" borderId="0" xfId="0" applyFont="1" applyFill="1" applyBorder="1" applyAlignment="1">
      <alignment wrapText="1"/>
    </xf>
    <xf numFmtId="0" fontId="2" fillId="0" borderId="2" xfId="0" applyFont="1" applyBorder="1" applyAlignment="1">
      <alignment wrapText="1"/>
    </xf>
    <xf numFmtId="0" fontId="3" fillId="0" borderId="2" xfId="0" applyFont="1" applyBorder="1" applyAlignment="1">
      <alignment wrapText="1"/>
    </xf>
    <xf numFmtId="0" fontId="2" fillId="2" borderId="0" xfId="0" applyFont="1" applyFill="1" applyBorder="1" applyAlignment="1">
      <alignment wrapText="1"/>
    </xf>
    <xf numFmtId="0" fontId="11" fillId="2" borderId="0" xfId="0" applyFont="1" applyFill="1" applyBorder="1" applyAlignment="1">
      <alignment horizontal="left"/>
    </xf>
    <xf numFmtId="0" fontId="3" fillId="2" borderId="0" xfId="0" applyFont="1" applyFill="1" applyBorder="1" applyAlignment="1">
      <alignment horizontal="right"/>
    </xf>
    <xf numFmtId="9" fontId="7" fillId="2" borderId="0" xfId="0" applyNumberFormat="1" applyFont="1" applyFill="1" applyBorder="1" applyAlignment="1">
      <alignment horizontal="center"/>
    </xf>
    <xf numFmtId="0" fontId="0" fillId="2" borderId="0" xfId="0" applyFill="1" applyBorder="1"/>
    <xf numFmtId="0" fontId="1" fillId="2" borderId="0" xfId="0" applyFont="1" applyFill="1" applyBorder="1" applyAlignment="1">
      <alignment wrapText="1"/>
    </xf>
    <xf numFmtId="0" fontId="1" fillId="0" borderId="2" xfId="0" applyFont="1" applyBorder="1" applyAlignment="1">
      <alignment wrapText="1"/>
    </xf>
    <xf numFmtId="6" fontId="4" fillId="2" borderId="0" xfId="0" applyNumberFormat="1" applyFont="1" applyFill="1" applyBorder="1" applyAlignment="1">
      <alignment horizontal="right"/>
    </xf>
    <xf numFmtId="0" fontId="4" fillId="2" borderId="0" xfId="0" applyFont="1" applyFill="1" applyBorder="1" applyAlignment="1">
      <alignment wrapText="1"/>
    </xf>
    <xf numFmtId="0" fontId="13" fillId="2" borderId="0" xfId="0" applyFont="1" applyFill="1" applyBorder="1" applyAlignment="1">
      <alignment horizontal="left" vertical="center"/>
    </xf>
    <xf numFmtId="0" fontId="17" fillId="2" borderId="0" xfId="0" applyFont="1" applyFill="1" applyBorder="1" applyAlignment="1">
      <alignment horizontal="left" vertical="center"/>
    </xf>
    <xf numFmtId="0" fontId="0" fillId="0" borderId="0" xfId="0" applyBorder="1"/>
    <xf numFmtId="0" fontId="23" fillId="2" borderId="0" xfId="0" applyFont="1" applyFill="1" applyBorder="1" applyAlignment="1">
      <alignment horizontal="right"/>
    </xf>
    <xf numFmtId="6" fontId="4" fillId="2" borderId="0" xfId="0" applyNumberFormat="1" applyFont="1" applyFill="1" applyBorder="1" applyAlignment="1">
      <alignment horizontal="center"/>
    </xf>
    <xf numFmtId="6" fontId="0" fillId="2" borderId="0" xfId="0" applyNumberFormat="1" applyFill="1" applyBorder="1"/>
    <xf numFmtId="6" fontId="1" fillId="2" borderId="0" xfId="0" applyNumberFormat="1" applyFont="1" applyFill="1" applyBorder="1" applyAlignment="1">
      <alignment wrapText="1"/>
    </xf>
    <xf numFmtId="6" fontId="9" fillId="2" borderId="0" xfId="0" applyNumberFormat="1" applyFont="1" applyFill="1" applyBorder="1" applyAlignment="1">
      <alignment horizontal="right"/>
    </xf>
    <xf numFmtId="6" fontId="3" fillId="2" borderId="0" xfId="0" applyNumberFormat="1" applyFont="1" applyFill="1" applyBorder="1" applyAlignment="1">
      <alignment horizontal="right"/>
    </xf>
    <xf numFmtId="6" fontId="5" fillId="2" borderId="0" xfId="0" applyNumberFormat="1" applyFont="1" applyFill="1" applyBorder="1"/>
    <xf numFmtId="6" fontId="12" fillId="2" borderId="0" xfId="0" applyNumberFormat="1" applyFont="1" applyFill="1" applyBorder="1" applyAlignment="1">
      <alignment horizontal="right"/>
    </xf>
    <xf numFmtId="6" fontId="3" fillId="2" borderId="0" xfId="0" applyNumberFormat="1" applyFont="1" applyFill="1" applyBorder="1" applyAlignment="1">
      <alignment wrapText="1"/>
    </xf>
    <xf numFmtId="6" fontId="7" fillId="4" borderId="0" xfId="0" applyNumberFormat="1" applyFont="1" applyFill="1" applyBorder="1" applyAlignment="1">
      <alignment horizontal="right"/>
    </xf>
    <xf numFmtId="6" fontId="24" fillId="2" borderId="0" xfId="0" applyNumberFormat="1" applyFont="1" applyFill="1" applyBorder="1"/>
    <xf numFmtId="6" fontId="25" fillId="2" borderId="0" xfId="0" applyNumberFormat="1" applyFont="1" applyFill="1" applyBorder="1"/>
    <xf numFmtId="0" fontId="26" fillId="2" borderId="0" xfId="0" applyFont="1" applyFill="1" applyBorder="1" applyAlignment="1">
      <alignment horizontal="right"/>
    </xf>
    <xf numFmtId="6" fontId="13" fillId="2" borderId="0" xfId="0" applyNumberFormat="1" applyFont="1" applyFill="1" applyBorder="1" applyAlignment="1">
      <alignment horizontal="left" vertical="center"/>
    </xf>
    <xf numFmtId="6" fontId="10" fillId="0" borderId="0" xfId="0" applyNumberFormat="1" applyFont="1" applyBorder="1" applyAlignment="1">
      <alignment horizontal="left" vertical="center" wrapText="1"/>
    </xf>
    <xf numFmtId="164" fontId="5" fillId="2" borderId="0" xfId="0" applyNumberFormat="1" applyFont="1" applyFill="1" applyBorder="1" applyAlignment="1">
      <alignment horizontal="center"/>
    </xf>
    <xf numFmtId="6" fontId="3" fillId="2" borderId="0" xfId="0" applyNumberFormat="1" applyFont="1" applyFill="1" applyBorder="1" applyAlignment="1">
      <alignment horizontal="center"/>
    </xf>
    <xf numFmtId="6" fontId="0" fillId="0" borderId="0" xfId="0" applyNumberFormat="1" applyBorder="1"/>
    <xf numFmtId="0" fontId="2" fillId="2" borderId="8" xfId="0" applyFont="1" applyFill="1" applyBorder="1" applyAlignment="1">
      <alignment wrapText="1"/>
    </xf>
    <xf numFmtId="0" fontId="2" fillId="2" borderId="9" xfId="0" applyFont="1" applyFill="1" applyBorder="1" applyAlignment="1">
      <alignment wrapText="1"/>
    </xf>
    <xf numFmtId="0" fontId="23" fillId="2" borderId="8" xfId="0" applyFont="1" applyFill="1" applyBorder="1" applyAlignment="1">
      <alignment horizontal="right"/>
    </xf>
    <xf numFmtId="6" fontId="12" fillId="2" borderId="9" xfId="0" applyNumberFormat="1" applyFont="1" applyFill="1" applyBorder="1" applyAlignment="1">
      <alignment horizontal="center"/>
    </xf>
    <xf numFmtId="0" fontId="0" fillId="0" borderId="9" xfId="0" applyBorder="1"/>
    <xf numFmtId="0" fontId="3" fillId="2" borderId="8" xfId="0" applyFont="1" applyFill="1" applyBorder="1" applyAlignment="1">
      <alignment wrapText="1"/>
    </xf>
    <xf numFmtId="8" fontId="7" fillId="0" borderId="9" xfId="0" applyNumberFormat="1" applyFont="1" applyFill="1" applyBorder="1" applyAlignment="1">
      <alignment horizontal="center"/>
    </xf>
    <xf numFmtId="0" fontId="13" fillId="2" borderId="9" xfId="0" applyFont="1" applyFill="1" applyBorder="1" applyAlignment="1">
      <alignment horizontal="left" vertical="center"/>
    </xf>
    <xf numFmtId="0" fontId="3" fillId="2" borderId="8" xfId="0" applyFont="1" applyFill="1" applyBorder="1" applyAlignment="1">
      <alignment horizontal="right"/>
    </xf>
    <xf numFmtId="6" fontId="4" fillId="0" borderId="9" xfId="0" applyNumberFormat="1" applyFont="1" applyBorder="1" applyAlignment="1">
      <alignment horizontal="center"/>
    </xf>
    <xf numFmtId="0" fontId="0" fillId="2" borderId="9" xfId="0" applyFill="1" applyBorder="1"/>
    <xf numFmtId="0" fontId="15" fillId="5" borderId="8" xfId="0" applyFont="1" applyFill="1" applyBorder="1" applyAlignment="1">
      <alignment horizontal="right"/>
    </xf>
    <xf numFmtId="6" fontId="15" fillId="5" borderId="8" xfId="0" applyNumberFormat="1" applyFont="1" applyFill="1" applyBorder="1" applyAlignment="1">
      <alignment horizontal="right"/>
    </xf>
    <xf numFmtId="6" fontId="3" fillId="2" borderId="8" xfId="0" applyNumberFormat="1" applyFont="1" applyFill="1" applyBorder="1" applyAlignment="1">
      <alignment horizontal="right"/>
    </xf>
    <xf numFmtId="6" fontId="8" fillId="4" borderId="9" xfId="0" applyNumberFormat="1" applyFont="1" applyFill="1" applyBorder="1" applyAlignment="1">
      <alignment horizontal="center"/>
    </xf>
    <xf numFmtId="6" fontId="18" fillId="2" borderId="8" xfId="0" applyNumberFormat="1" applyFont="1" applyFill="1" applyBorder="1" applyAlignment="1">
      <alignment horizontal="right"/>
    </xf>
    <xf numFmtId="6" fontId="16" fillId="2" borderId="9" xfId="0" applyNumberFormat="1" applyFont="1" applyFill="1" applyBorder="1" applyAlignment="1">
      <alignment horizontal="center"/>
    </xf>
    <xf numFmtId="6" fontId="0" fillId="2" borderId="8" xfId="0" applyNumberFormat="1" applyFill="1" applyBorder="1"/>
    <xf numFmtId="6" fontId="4" fillId="2" borderId="9" xfId="0" applyNumberFormat="1" applyFont="1" applyFill="1" applyBorder="1" applyAlignment="1">
      <alignment horizontal="center"/>
    </xf>
    <xf numFmtId="6" fontId="7" fillId="4" borderId="9" xfId="0" applyNumberFormat="1" applyFont="1" applyFill="1" applyBorder="1" applyAlignment="1">
      <alignment horizontal="center"/>
    </xf>
    <xf numFmtId="6" fontId="13" fillId="2" borderId="8" xfId="0" applyNumberFormat="1" applyFont="1" applyFill="1" applyBorder="1" applyAlignment="1">
      <alignment horizontal="left" vertical="center"/>
    </xf>
    <xf numFmtId="6" fontId="3" fillId="0" borderId="8" xfId="0" applyNumberFormat="1" applyFont="1" applyBorder="1"/>
    <xf numFmtId="6" fontId="0" fillId="0" borderId="9" xfId="0" applyNumberFormat="1" applyBorder="1"/>
    <xf numFmtId="6" fontId="19" fillId="2" borderId="8" xfId="0" applyNumberFormat="1" applyFont="1" applyFill="1" applyBorder="1" applyAlignment="1">
      <alignment horizontal="right" wrapText="1"/>
    </xf>
    <xf numFmtId="6" fontId="0" fillId="2" borderId="8" xfId="0" applyNumberFormat="1" applyFill="1" applyBorder="1" applyAlignment="1">
      <alignment horizontal="right"/>
    </xf>
    <xf numFmtId="6" fontId="22" fillId="2" borderId="8" xfId="0" applyNumberFormat="1" applyFont="1" applyFill="1" applyBorder="1" applyAlignment="1">
      <alignment horizontal="right"/>
    </xf>
    <xf numFmtId="6" fontId="26" fillId="2" borderId="8" xfId="0" applyNumberFormat="1" applyFont="1" applyFill="1" applyBorder="1" applyAlignment="1">
      <alignment horizontal="right"/>
    </xf>
    <xf numFmtId="9" fontId="7" fillId="4" borderId="9" xfId="1" applyFont="1" applyFill="1" applyBorder="1" applyAlignment="1">
      <alignment horizontal="center"/>
    </xf>
    <xf numFmtId="0" fontId="0" fillId="0" borderId="8" xfId="0" applyBorder="1"/>
    <xf numFmtId="0" fontId="0" fillId="0" borderId="10" xfId="0" applyBorder="1"/>
    <xf numFmtId="0" fontId="12" fillId="2" borderId="8" xfId="0" applyFont="1" applyFill="1" applyBorder="1" applyAlignment="1">
      <alignment horizontal="right"/>
    </xf>
    <xf numFmtId="0" fontId="12" fillId="2" borderId="0" xfId="0" applyFont="1" applyFill="1" applyBorder="1" applyAlignment="1">
      <alignment horizontal="right"/>
    </xf>
    <xf numFmtId="0" fontId="26" fillId="2" borderId="8" xfId="0" applyFont="1" applyFill="1" applyBorder="1" applyAlignment="1">
      <alignment horizontal="right"/>
    </xf>
    <xf numFmtId="0" fontId="0" fillId="0" borderId="0" xfId="0" applyProtection="1">
      <protection locked="0"/>
    </xf>
    <xf numFmtId="6" fontId="7" fillId="5" borderId="0" xfId="0" applyNumberFormat="1" applyFont="1" applyFill="1" applyBorder="1" applyAlignment="1" applyProtection="1">
      <alignment horizontal="center"/>
      <protection locked="0"/>
    </xf>
    <xf numFmtId="6" fontId="7" fillId="5" borderId="9" xfId="0" applyNumberFormat="1" applyFont="1" applyFill="1" applyBorder="1" applyAlignment="1" applyProtection="1">
      <alignment horizontal="center"/>
      <protection locked="0"/>
    </xf>
    <xf numFmtId="6" fontId="7" fillId="3" borderId="9" xfId="0" applyNumberFormat="1" applyFont="1" applyFill="1" applyBorder="1" applyAlignment="1" applyProtection="1">
      <alignment horizontal="center"/>
      <protection locked="0"/>
    </xf>
    <xf numFmtId="9" fontId="7" fillId="3" borderId="0" xfId="0" applyNumberFormat="1" applyFont="1" applyFill="1" applyBorder="1" applyAlignment="1" applyProtection="1">
      <alignment horizontal="center"/>
      <protection locked="0"/>
    </xf>
    <xf numFmtId="0" fontId="7" fillId="5" borderId="0" xfId="0" applyFont="1" applyFill="1" applyBorder="1" applyAlignment="1" applyProtection="1">
      <alignment horizontal="right"/>
      <protection locked="0"/>
    </xf>
    <xf numFmtId="0" fontId="7" fillId="5" borderId="0" xfId="0" applyNumberFormat="1" applyFont="1" applyFill="1" applyBorder="1" applyAlignment="1" applyProtection="1">
      <alignment horizontal="right"/>
      <protection locked="0"/>
    </xf>
    <xf numFmtId="9" fontId="8" fillId="5" borderId="0" xfId="1" applyFont="1" applyFill="1" applyBorder="1" applyAlignment="1" applyProtection="1">
      <alignment horizontal="right"/>
      <protection locked="0"/>
    </xf>
    <xf numFmtId="0" fontId="7" fillId="5" borderId="0" xfId="1" applyNumberFormat="1" applyFont="1" applyFill="1" applyBorder="1" applyAlignment="1" applyProtection="1">
      <alignment horizontal="right"/>
      <protection locked="0"/>
    </xf>
    <xf numFmtId="0" fontId="3" fillId="2" borderId="0" xfId="0" applyFont="1" applyFill="1" applyBorder="1" applyAlignment="1" applyProtection="1">
      <alignment wrapText="1"/>
      <protection locked="0"/>
    </xf>
    <xf numFmtId="0" fontId="13" fillId="0" borderId="3" xfId="0" applyFont="1" applyBorder="1" applyAlignment="1">
      <alignment horizontal="left"/>
    </xf>
    <xf numFmtId="0" fontId="13" fillId="0" borderId="4" xfId="0" applyFont="1" applyBorder="1" applyAlignment="1">
      <alignment horizontal="left"/>
    </xf>
    <xf numFmtId="0" fontId="20" fillId="5" borderId="5" xfId="0" applyFont="1" applyFill="1" applyBorder="1" applyAlignment="1">
      <alignment horizontal="center"/>
    </xf>
    <xf numFmtId="0" fontId="20" fillId="5" borderId="6" xfId="0" applyFont="1" applyFill="1" applyBorder="1" applyAlignment="1">
      <alignment horizontal="center"/>
    </xf>
    <xf numFmtId="0" fontId="20" fillId="5" borderId="7" xfId="0" applyFont="1" applyFill="1" applyBorder="1" applyAlignment="1">
      <alignment horizontal="center"/>
    </xf>
    <xf numFmtId="0" fontId="13" fillId="2" borderId="8" xfId="0" applyFont="1" applyFill="1" applyBorder="1" applyAlignment="1">
      <alignment horizontal="left"/>
    </xf>
    <xf numFmtId="0" fontId="13" fillId="2" borderId="0" xfId="0" applyFont="1" applyFill="1" applyBorder="1" applyAlignment="1">
      <alignment horizontal="left"/>
    </xf>
    <xf numFmtId="6" fontId="10" fillId="0" borderId="11" xfId="0" applyNumberFormat="1" applyFont="1" applyBorder="1" applyAlignment="1">
      <alignment horizontal="left" vertical="center" wrapText="1"/>
    </xf>
    <xf numFmtId="6" fontId="10" fillId="0" borderId="12" xfId="0" applyNumberFormat="1" applyFont="1" applyBorder="1" applyAlignment="1">
      <alignment horizontal="left" vertical="center" wrapText="1"/>
    </xf>
    <xf numFmtId="10" fontId="8" fillId="5" borderId="8" xfId="0" applyNumberFormat="1" applyFont="1" applyFill="1" applyBorder="1" applyAlignment="1" applyProtection="1">
      <alignment horizontal="right"/>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33</xdr:row>
      <xdr:rowOff>10161</xdr:rowOff>
    </xdr:from>
    <xdr:to>
      <xdr:col>1</xdr:col>
      <xdr:colOff>30480</xdr:colOff>
      <xdr:row>33</xdr:row>
      <xdr:rowOff>783691</xdr:rowOff>
    </xdr:to>
    <xdr:pic>
      <xdr:nvPicPr>
        <xdr:cNvPr id="4" name="Picture 3">
          <a:extLst>
            <a:ext uri="{FF2B5EF4-FFF2-40B4-BE49-F238E27FC236}">
              <a16:creationId xmlns:a16="http://schemas.microsoft.com/office/drawing/2014/main" id="{917E8E37-C9AF-43BF-B766-42A77AF44C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8021321"/>
          <a:ext cx="3073400" cy="7735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4"/>
  <sheetViews>
    <sheetView tabSelected="1" zoomScale="70" zoomScaleNormal="70" zoomScalePageLayoutView="125" workbookViewId="0">
      <selection activeCell="P26" sqref="P26"/>
    </sheetView>
  </sheetViews>
  <sheetFormatPr defaultColWidth="8.85546875" defaultRowHeight="15" x14ac:dyDescent="0.25"/>
  <cols>
    <col min="1" max="1" width="43.5703125" customWidth="1"/>
    <col min="2" max="2" width="16.5703125" customWidth="1"/>
    <col min="3" max="3" width="9.5703125" customWidth="1"/>
    <col min="4" max="4" width="2.42578125" customWidth="1"/>
    <col min="5" max="5" width="5.7109375" customWidth="1"/>
    <col min="6" max="6" width="53.85546875" customWidth="1"/>
    <col min="7" max="7" width="16.140625" customWidth="1"/>
    <col min="14" max="14" width="12.5703125" customWidth="1"/>
  </cols>
  <sheetData>
    <row r="1" spans="1:14" ht="33.75" thickBot="1" x14ac:dyDescent="0.5">
      <c r="A1" s="81" t="s">
        <v>32</v>
      </c>
      <c r="B1" s="82"/>
      <c r="C1" s="82"/>
      <c r="D1" s="82"/>
      <c r="E1" s="82"/>
      <c r="F1" s="82"/>
      <c r="G1" s="83"/>
      <c r="H1" s="12"/>
      <c r="I1" s="1"/>
      <c r="J1" s="1"/>
      <c r="K1" s="1"/>
    </row>
    <row r="2" spans="1:14" ht="19.5" thickBot="1" x14ac:dyDescent="0.35">
      <c r="A2" s="36"/>
      <c r="B2" s="6"/>
      <c r="C2" s="6"/>
      <c r="D2" s="6"/>
      <c r="E2" s="6"/>
      <c r="F2" s="6"/>
      <c r="G2" s="37"/>
      <c r="H2" s="4"/>
      <c r="I2" s="1"/>
      <c r="J2" s="1"/>
      <c r="K2" s="1"/>
    </row>
    <row r="3" spans="1:14" ht="19.5" thickBot="1" x14ac:dyDescent="0.35">
      <c r="A3" s="84" t="s">
        <v>18</v>
      </c>
      <c r="B3" s="85"/>
      <c r="C3" s="85"/>
      <c r="D3" s="7"/>
      <c r="E3" s="17"/>
      <c r="F3" s="15" t="s">
        <v>24</v>
      </c>
      <c r="G3" s="71">
        <v>1550</v>
      </c>
      <c r="H3" s="4"/>
      <c r="I3" s="1"/>
      <c r="J3" s="1"/>
      <c r="K3" s="1"/>
    </row>
    <row r="4" spans="1:14" ht="19.5" thickBot="1" x14ac:dyDescent="0.35">
      <c r="A4" s="38" t="s">
        <v>0</v>
      </c>
      <c r="B4" s="70">
        <v>250000</v>
      </c>
      <c r="C4" s="3"/>
      <c r="D4" s="3"/>
      <c r="E4" s="17"/>
      <c r="F4" s="16"/>
      <c r="G4" s="71">
        <v>1650</v>
      </c>
      <c r="H4" s="4"/>
      <c r="I4" s="1"/>
      <c r="J4" s="1"/>
      <c r="K4" s="1"/>
    </row>
    <row r="5" spans="1:14" ht="19.5" thickBot="1" x14ac:dyDescent="0.35">
      <c r="A5" s="38" t="s">
        <v>1</v>
      </c>
      <c r="B5" s="33">
        <f>B4*C5</f>
        <v>50000</v>
      </c>
      <c r="C5" s="73">
        <v>0.2</v>
      </c>
      <c r="D5" s="9"/>
      <c r="E5" s="17"/>
      <c r="F5" s="30" t="s">
        <v>31</v>
      </c>
      <c r="G5" s="39">
        <f>AVERAGE(G3:G4)</f>
        <v>1600</v>
      </c>
      <c r="H5" s="4"/>
      <c r="I5" s="1"/>
      <c r="J5" s="1"/>
      <c r="K5" s="1"/>
    </row>
    <row r="6" spans="1:14" ht="19.5" thickBot="1" x14ac:dyDescent="0.35">
      <c r="A6" s="38" t="s">
        <v>2</v>
      </c>
      <c r="B6" s="34">
        <f>SUM(B4-B5)</f>
        <v>200000</v>
      </c>
      <c r="C6" s="3"/>
      <c r="D6" s="3"/>
      <c r="E6" s="17"/>
      <c r="F6" s="17"/>
      <c r="G6" s="40"/>
      <c r="H6" s="4"/>
      <c r="I6" s="1"/>
      <c r="J6" s="1"/>
      <c r="K6" s="1"/>
    </row>
    <row r="7" spans="1:14" ht="19.5" thickBot="1" x14ac:dyDescent="0.35">
      <c r="A7" s="41"/>
      <c r="B7" s="3"/>
      <c r="C7" s="3"/>
      <c r="D7" s="3"/>
      <c r="E7" s="3"/>
      <c r="F7" s="8"/>
      <c r="G7" s="42"/>
      <c r="H7" s="4"/>
      <c r="I7" s="1"/>
      <c r="J7" s="1"/>
      <c r="K7" s="1"/>
      <c r="M7" s="79"/>
      <c r="N7" s="80"/>
    </row>
    <row r="8" spans="1:14" ht="19.5" thickBot="1" x14ac:dyDescent="0.35">
      <c r="A8" s="66" t="s">
        <v>3</v>
      </c>
      <c r="B8" s="67"/>
      <c r="C8" s="3"/>
      <c r="D8" s="3"/>
      <c r="E8" s="17"/>
      <c r="F8" s="15" t="s">
        <v>33</v>
      </c>
      <c r="G8" s="43"/>
      <c r="H8" s="4"/>
      <c r="I8" s="1"/>
      <c r="J8" s="1"/>
      <c r="K8" s="1"/>
    </row>
    <row r="9" spans="1:14" ht="19.5" thickBot="1" x14ac:dyDescent="0.35">
      <c r="A9" s="38" t="s">
        <v>1</v>
      </c>
      <c r="B9" s="19">
        <f>SUM(B5)</f>
        <v>50000</v>
      </c>
      <c r="C9" s="3"/>
      <c r="D9" s="3"/>
      <c r="E9" s="10"/>
      <c r="F9" s="18" t="s">
        <v>14</v>
      </c>
      <c r="G9" s="72">
        <v>0</v>
      </c>
      <c r="H9" s="4"/>
      <c r="I9" s="1"/>
      <c r="J9" s="1"/>
      <c r="K9" s="1"/>
    </row>
    <row r="10" spans="1:14" ht="19.5" thickBot="1" x14ac:dyDescent="0.35">
      <c r="A10" s="38" t="s">
        <v>4</v>
      </c>
      <c r="B10" s="70">
        <v>2800</v>
      </c>
      <c r="C10" s="3"/>
      <c r="D10" s="78"/>
      <c r="E10" s="10"/>
      <c r="F10" s="18" t="s">
        <v>8</v>
      </c>
      <c r="G10" s="72">
        <v>2500</v>
      </c>
      <c r="H10" s="4"/>
      <c r="I10" s="1"/>
      <c r="J10" s="1"/>
      <c r="K10" s="1"/>
    </row>
    <row r="11" spans="1:14" ht="19.5" thickBot="1" x14ac:dyDescent="0.35">
      <c r="A11" s="38" t="s">
        <v>23</v>
      </c>
      <c r="B11" s="70">
        <v>3000</v>
      </c>
      <c r="C11" s="3"/>
      <c r="D11" s="3"/>
      <c r="E11" s="3"/>
      <c r="F11" s="18" t="s">
        <v>15</v>
      </c>
      <c r="G11" s="72">
        <v>600</v>
      </c>
      <c r="H11" s="4"/>
      <c r="I11" s="1"/>
      <c r="J11" s="1"/>
      <c r="K11" s="1"/>
    </row>
    <row r="12" spans="1:14" ht="19.5" thickBot="1" x14ac:dyDescent="0.35">
      <c r="A12" s="68" t="s">
        <v>5</v>
      </c>
      <c r="B12" s="19">
        <f>SUM(B9:B11)</f>
        <v>55800</v>
      </c>
      <c r="C12" s="3"/>
      <c r="D12" s="3"/>
      <c r="E12" s="3"/>
      <c r="F12" s="18" t="s">
        <v>16</v>
      </c>
      <c r="G12" s="72">
        <v>0</v>
      </c>
      <c r="H12" s="4"/>
      <c r="I12" s="1"/>
      <c r="J12" s="1"/>
      <c r="K12" s="1"/>
    </row>
    <row r="13" spans="1:14" ht="19.5" customHeight="1" thickBot="1" x14ac:dyDescent="0.35">
      <c r="A13" s="41"/>
      <c r="B13" s="3"/>
      <c r="C13" s="3"/>
      <c r="D13" s="3"/>
      <c r="E13" s="3"/>
      <c r="F13" s="18" t="s">
        <v>17</v>
      </c>
      <c r="G13" s="72">
        <v>700</v>
      </c>
      <c r="H13" s="4"/>
      <c r="I13" s="1"/>
      <c r="J13" s="1"/>
      <c r="K13" s="1"/>
    </row>
    <row r="14" spans="1:14" ht="19.5" customHeight="1" x14ac:dyDescent="0.25">
      <c r="A14" s="41"/>
      <c r="B14" s="3"/>
      <c r="C14" s="3"/>
      <c r="D14" s="3"/>
      <c r="E14" s="3"/>
      <c r="F14" s="18" t="s">
        <v>20</v>
      </c>
      <c r="G14" s="72">
        <v>1020</v>
      </c>
    </row>
    <row r="15" spans="1:14" ht="18" x14ac:dyDescent="0.25">
      <c r="A15" s="84" t="s">
        <v>38</v>
      </c>
      <c r="B15" s="85"/>
      <c r="C15" s="10"/>
      <c r="D15" s="10"/>
      <c r="E15" s="3"/>
      <c r="F15" s="18" t="s">
        <v>19</v>
      </c>
      <c r="G15" s="72">
        <f>G5/2</f>
        <v>800</v>
      </c>
    </row>
    <row r="16" spans="1:14" ht="18" x14ac:dyDescent="0.25">
      <c r="A16" s="44" t="s">
        <v>2</v>
      </c>
      <c r="B16" s="13">
        <f>B6</f>
        <v>200000</v>
      </c>
      <c r="C16" s="10"/>
      <c r="D16" s="10"/>
      <c r="E16" s="3"/>
      <c r="F16" s="30" t="s">
        <v>21</v>
      </c>
      <c r="G16" s="45">
        <f>SUM(G9:G15)</f>
        <v>5620</v>
      </c>
    </row>
    <row r="17" spans="1:18" ht="18.75" x14ac:dyDescent="0.3">
      <c r="A17" s="88">
        <v>4.7500000000000001E-2</v>
      </c>
      <c r="B17" s="14"/>
      <c r="C17" s="10"/>
      <c r="D17" s="10"/>
      <c r="E17" s="6"/>
      <c r="F17" s="11"/>
      <c r="G17" s="46"/>
    </row>
    <row r="18" spans="1:18" ht="18" x14ac:dyDescent="0.25">
      <c r="A18" s="47" t="s">
        <v>9</v>
      </c>
      <c r="B18" s="74">
        <v>30</v>
      </c>
      <c r="C18" s="10"/>
      <c r="D18" s="10"/>
      <c r="E18" s="17"/>
      <c r="F18" s="17"/>
      <c r="G18" s="40"/>
    </row>
    <row r="19" spans="1:18" ht="18" x14ac:dyDescent="0.25">
      <c r="A19" s="48" t="s">
        <v>10</v>
      </c>
      <c r="B19" s="75">
        <v>12</v>
      </c>
      <c r="C19" s="20"/>
      <c r="D19" s="20"/>
      <c r="E19" s="21"/>
      <c r="F19" s="15" t="s">
        <v>25</v>
      </c>
      <c r="G19" s="43"/>
      <c r="H19" s="15"/>
      <c r="R19" s="69"/>
    </row>
    <row r="20" spans="1:18" ht="18" x14ac:dyDescent="0.25">
      <c r="A20" s="49"/>
      <c r="B20" s="13"/>
      <c r="C20" s="20"/>
      <c r="D20" s="20"/>
      <c r="E20" s="21"/>
      <c r="F20" s="22" t="s">
        <v>6</v>
      </c>
      <c r="G20" s="50">
        <f>G5</f>
        <v>1600</v>
      </c>
    </row>
    <row r="21" spans="1:18" ht="18" x14ac:dyDescent="0.25">
      <c r="A21" s="51" t="s">
        <v>12</v>
      </c>
      <c r="B21" s="24">
        <f>INT(PMT(A17/12,30*12,B16))</f>
        <v>-1044</v>
      </c>
      <c r="C21" s="20"/>
      <c r="D21" s="20"/>
      <c r="E21" s="21"/>
      <c r="F21" s="23" t="s">
        <v>7</v>
      </c>
      <c r="G21" s="52">
        <f>SUM(B21)</f>
        <v>-1044</v>
      </c>
    </row>
    <row r="22" spans="1:18" ht="18" x14ac:dyDescent="0.25">
      <c r="A22" s="53"/>
      <c r="B22" s="20"/>
      <c r="C22" s="20"/>
      <c r="D22" s="20"/>
      <c r="E22" s="21"/>
      <c r="F22" s="23" t="s">
        <v>22</v>
      </c>
      <c r="G22" s="54">
        <f>INT(SUM(-G16)/12)</f>
        <v>-469</v>
      </c>
    </row>
    <row r="23" spans="1:18" ht="18.75" thickBot="1" x14ac:dyDescent="0.3">
      <c r="A23" s="53"/>
      <c r="B23" s="20"/>
      <c r="C23" s="20"/>
      <c r="D23" s="20"/>
      <c r="E23" s="35"/>
      <c r="F23" s="22" t="s">
        <v>13</v>
      </c>
      <c r="G23" s="55">
        <f>SUM(G20:G22)</f>
        <v>87</v>
      </c>
    </row>
    <row r="24" spans="1:18" ht="18.75" thickBot="1" x14ac:dyDescent="0.3">
      <c r="A24" s="56" t="s">
        <v>27</v>
      </c>
      <c r="B24" s="31"/>
      <c r="C24" s="31"/>
      <c r="D24" s="20"/>
      <c r="E24" s="35"/>
      <c r="F24" s="17"/>
      <c r="G24" s="40"/>
      <c r="K24" s="1"/>
    </row>
    <row r="25" spans="1:18" ht="18.75" thickBot="1" x14ac:dyDescent="0.3">
      <c r="A25" s="57"/>
      <c r="B25" s="76">
        <v>0.03</v>
      </c>
      <c r="C25" s="20"/>
      <c r="D25" s="26"/>
      <c r="E25" s="35"/>
      <c r="F25" s="35"/>
      <c r="G25" s="58"/>
      <c r="H25" s="2"/>
      <c r="K25" s="1"/>
    </row>
    <row r="26" spans="1:18" ht="18.75" thickBot="1" x14ac:dyDescent="0.3">
      <c r="A26" s="59" t="s">
        <v>26</v>
      </c>
      <c r="B26" s="77">
        <v>10</v>
      </c>
      <c r="C26" s="26"/>
      <c r="D26" s="20"/>
      <c r="E26" s="35"/>
      <c r="F26" s="15" t="s">
        <v>34</v>
      </c>
      <c r="G26" s="58"/>
      <c r="H26" s="5"/>
      <c r="K26" s="1"/>
    </row>
    <row r="27" spans="1:18" ht="18.75" thickBot="1" x14ac:dyDescent="0.3">
      <c r="A27" s="60"/>
      <c r="B27" s="20"/>
      <c r="C27" s="26"/>
      <c r="D27" s="26"/>
      <c r="E27" s="35"/>
      <c r="F27" s="27" t="s">
        <v>39</v>
      </c>
      <c r="G27" s="55">
        <f>B29</f>
        <v>80180</v>
      </c>
      <c r="H27" s="5"/>
      <c r="K27" s="1"/>
    </row>
    <row r="28" spans="1:18" ht="18.75" thickBot="1" x14ac:dyDescent="0.3">
      <c r="A28" s="61" t="s">
        <v>11</v>
      </c>
      <c r="B28" s="25">
        <f>-INT(FV(B25,B26,0,B4))</f>
        <v>335980</v>
      </c>
      <c r="C28" s="26"/>
      <c r="D28" s="26"/>
      <c r="E28" s="35"/>
      <c r="F28" s="27" t="s">
        <v>29</v>
      </c>
      <c r="G28" s="55">
        <f>B31</f>
        <v>38556</v>
      </c>
      <c r="H28" s="5"/>
      <c r="K28" s="1"/>
    </row>
    <row r="29" spans="1:18" ht="19.5" thickBot="1" x14ac:dyDescent="0.35">
      <c r="A29" s="62" t="s">
        <v>35</v>
      </c>
      <c r="B29" s="28">
        <f>B28-B12-B6</f>
        <v>80180</v>
      </c>
      <c r="C29" s="26"/>
      <c r="D29" s="26"/>
      <c r="E29" s="21"/>
      <c r="F29" s="27" t="s">
        <v>28</v>
      </c>
      <c r="G29" s="55">
        <f>G23*12*B26</f>
        <v>10440</v>
      </c>
      <c r="H29" s="5"/>
      <c r="K29" s="1"/>
    </row>
    <row r="30" spans="1:18" ht="19.5" thickBot="1" x14ac:dyDescent="0.35">
      <c r="A30" s="61" t="s">
        <v>30</v>
      </c>
      <c r="B30" s="28"/>
      <c r="C30" s="26"/>
      <c r="D30" s="26"/>
      <c r="E30" s="21"/>
      <c r="F30" s="27" t="s">
        <v>40</v>
      </c>
      <c r="G30" s="55">
        <f>(G29+G28+G27)</f>
        <v>129176</v>
      </c>
      <c r="H30" s="5"/>
      <c r="J30" s="1"/>
      <c r="K30" s="1"/>
    </row>
    <row r="31" spans="1:18" ht="18.75" thickBot="1" x14ac:dyDescent="0.3">
      <c r="A31" s="62" t="s">
        <v>36</v>
      </c>
      <c r="B31" s="29">
        <f>SUM(-INT(CUMPRINC(A17/12,B18*B19,B6,1,B26*12,0)))</f>
        <v>38556</v>
      </c>
      <c r="C31" s="26"/>
      <c r="D31" s="26"/>
      <c r="E31" s="21"/>
      <c r="F31" s="27" t="s">
        <v>41</v>
      </c>
      <c r="G31" s="63">
        <f>(G30/B12)/B26</f>
        <v>0.23149820788530465</v>
      </c>
      <c r="H31" s="5"/>
      <c r="J31" s="1"/>
      <c r="K31" s="1"/>
    </row>
    <row r="32" spans="1:18" ht="18.75" thickBot="1" x14ac:dyDescent="0.3">
      <c r="A32" s="62"/>
      <c r="B32" s="29"/>
      <c r="C32" s="26"/>
      <c r="D32" s="26"/>
      <c r="E32" s="21"/>
      <c r="F32" s="27"/>
      <c r="G32" s="63"/>
      <c r="H32" s="5"/>
      <c r="J32" s="1"/>
      <c r="K32" s="1"/>
    </row>
    <row r="33" spans="1:11" ht="19.5" thickBot="1" x14ac:dyDescent="0.35">
      <c r="A33" s="64"/>
      <c r="B33" s="17"/>
      <c r="C33" s="17"/>
      <c r="D33" s="26"/>
      <c r="E33" s="26"/>
      <c r="F33" s="35"/>
      <c r="G33" s="58"/>
      <c r="H33" s="4"/>
      <c r="I33" s="1"/>
      <c r="J33" s="1"/>
      <c r="K33" s="1"/>
    </row>
    <row r="34" spans="1:11" ht="99.95" customHeight="1" thickBot="1" x14ac:dyDescent="0.3">
      <c r="A34" s="65"/>
      <c r="B34" s="86" t="s">
        <v>37</v>
      </c>
      <c r="C34" s="86"/>
      <c r="D34" s="86"/>
      <c r="E34" s="86"/>
      <c r="F34" s="86"/>
      <c r="G34" s="87"/>
      <c r="H34" s="32"/>
    </row>
  </sheetData>
  <sheetProtection algorithmName="SHA-512" hashValue="N61hhgWwbxIDlFL13vB/27aVVQnJuHL7IAxwptqDA7BlxA+PS4UqXLFLET9Bdlb6jeX7+jKcgaeeU0akHwYdig==" saltValue="sFpBD+M6Sc5jSoIZeteb4w==" spinCount="100000" sheet="1" objects="1" scenarios="1"/>
  <mergeCells count="5">
    <mergeCell ref="B34:G34"/>
    <mergeCell ref="M7:N7"/>
    <mergeCell ref="A1:G1"/>
    <mergeCell ref="A3:C3"/>
    <mergeCell ref="A15:B15"/>
  </mergeCells>
  <phoneticPr fontId="14" type="noConversion"/>
  <pageMargins left="0.7" right="0.7" top="0.75" bottom="0.75" header="0.3" footer="0.3"/>
  <pageSetup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404 RIVERBEND, BAYTOWN</vt:lpstr>
      <vt:lpstr>'404 RIVERBEND, BAYTOWN'!Print_Area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Shumate</dc:creator>
  <cp:lastModifiedBy>Dora</cp:lastModifiedBy>
  <cp:lastPrinted>2017-03-16T15:09:10Z</cp:lastPrinted>
  <dcterms:created xsi:type="dcterms:W3CDTF">2016-11-13T16:07:13Z</dcterms:created>
  <dcterms:modified xsi:type="dcterms:W3CDTF">2018-03-22T16:12:34Z</dcterms:modified>
</cp:coreProperties>
</file>